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shboard" sheetId="2" state="visible" r:id="rId4"/>
    <sheet name="Tracker" sheetId="3" state="visible" r:id="rId5"/>
    <sheet name="Lists" sheetId="4" state="visible" r:id="rId6"/>
  </sheets>
  <definedNames>
    <definedName function="false" hidden="true" localSheetId="2" name="_xlnm._FilterDatabase" vbProcedure="false">Tracker!$A$5:$P$35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N5" authorId="0">
      <text>
        <r>
          <rPr>
            <sz val="10"/>
            <rFont val="Arial"/>
            <family val="2"/>
          </rPr>
          <t xml:space="preserve">Start date plus build weeks for the engagement level (see Lists). Compare to the agreed due date.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7" authorId="0">
      <text>
        <r>
          <rPr>
            <sz val="10"/>
            <rFont val="Arial"/>
            <family val="2"/>
          </rPr>
          <t xml:space="preserve">Level 3 builds take four to six weeks; five is used as the planning midpoint.</t>
        </r>
      </text>
    </comment>
  </commentList>
</comments>
</file>

<file path=xl/sharedStrings.xml><?xml version="1.0" encoding="utf-8"?>
<sst xmlns="http://schemas.openxmlformats.org/spreadsheetml/2006/main" count="172" uniqueCount="98">
  <si>
    <t xml:space="preserve">L&amp;D Project Tracker</t>
  </si>
  <si>
    <t xml:space="preserve">Tracks every training request from intake to evaluation: who owns it, where it is in ADDIE, how big it is, and whether it's on time.</t>
  </si>
  <si>
    <t xml:space="preserve">The Art of Learning Design™  ·  Portfolio sample</t>
  </si>
  <si>
    <t xml:space="preserve">What's in this workbook</t>
  </si>
  <si>
    <t xml:space="preserve">Tracker</t>
  </si>
  <si>
    <t xml:space="preserve">One row per training request. Dropdowns keep entries consistent; % complete, build time, and status flags calculate.</t>
  </si>
  <si>
    <t xml:space="preserve">Dashboard</t>
  </si>
  <si>
    <t xml:space="preserve">Counts by status and phase, overdue items, and average progress. Updates as the tracker changes.</t>
  </si>
  <si>
    <t xml:space="preserve">Lists</t>
  </si>
  <si>
    <t xml:space="preserve">The options behind the dropdowns, plus the engagement levels that set build time.</t>
  </si>
  <si>
    <t xml:space="preserve">How to use it</t>
  </si>
  <si>
    <t xml:space="preserve">Light yellow cells</t>
  </si>
  <si>
    <t xml:space="preserve">Inputs. Pick from the dropdown or type a value.</t>
  </si>
  <si>
    <t xml:space="preserve">White cells</t>
  </si>
  <si>
    <t xml:space="preserve">Formulas. Don't type over them.</t>
  </si>
  <si>
    <t xml:space="preserve">Example rows</t>
  </si>
  <si>
    <t xml:space="preserve">The tracker is filled with example projects so the dashboard has something to show. Replace them with your own.</t>
  </si>
  <si>
    <t xml:space="preserve">Everything here is calculated from the Tracker tab.</t>
  </si>
  <si>
    <t xml:space="preserve">Active projects</t>
  </si>
  <si>
    <t xml:space="preserve">Overdue</t>
  </si>
  <si>
    <t xml:space="preserve">Due in the next 7 days</t>
  </si>
  <si>
    <t xml:space="preserve">Average % complete (active)</t>
  </si>
  <si>
    <t xml:space="preserve">Status</t>
  </si>
  <si>
    <t xml:space="preserve">Projects</t>
  </si>
  <si>
    <t xml:space="preserve">ADDIE phase</t>
  </si>
  <si>
    <t xml:space="preserve">Pending assignment</t>
  </si>
  <si>
    <t xml:space="preserve">Analyze</t>
  </si>
  <si>
    <t xml:space="preserve">Not started</t>
  </si>
  <si>
    <t xml:space="preserve">Design</t>
  </si>
  <si>
    <t xml:space="preserve">In progress</t>
  </si>
  <si>
    <t xml:space="preserve">Develop</t>
  </si>
  <si>
    <t xml:space="preserve">On hold</t>
  </si>
  <si>
    <t xml:space="preserve">Implement</t>
  </si>
  <si>
    <t xml:space="preserve">Completed</t>
  </si>
  <si>
    <t xml:space="preserve">Evaluate</t>
  </si>
  <si>
    <t xml:space="preserve">Cancelled</t>
  </si>
  <si>
    <t xml:space="preserve">Evergreen</t>
  </si>
  <si>
    <t xml:space="preserve">Phase counts include active projects only.</t>
  </si>
  <si>
    <t xml:space="preserve">Training Project Tracker</t>
  </si>
  <si>
    <t xml:space="preserve">Update status and phase each time they change. Flags compare the due date to today.</t>
  </si>
  <si>
    <t xml:space="preserve">Project</t>
  </si>
  <si>
    <t xml:space="preserve">Business unit</t>
  </si>
  <si>
    <t xml:space="preserve">Owner</t>
  </si>
  <si>
    <t xml:space="preserve">Request type</t>
  </si>
  <si>
    <t xml:space="preserve">Modality</t>
  </si>
  <si>
    <t xml:space="preserve">Level</t>
  </si>
  <si>
    <t xml:space="preserve">% complete</t>
  </si>
  <si>
    <t xml:space="preserve">Requested</t>
  </si>
  <si>
    <t xml:space="preserve">Start</t>
  </si>
  <si>
    <t xml:space="preserve">Due</t>
  </si>
  <si>
    <t xml:space="preserve">Build weeks</t>
  </si>
  <si>
    <t xml:space="preserve">Planned finish</t>
  </si>
  <si>
    <t xml:space="preserve">Flag</t>
  </si>
  <si>
    <t xml:space="preserve">Notes</t>
  </si>
  <si>
    <t xml:space="preserve">VA IRRRL quick reference</t>
  </si>
  <si>
    <t xml:space="preserve">Retail lending</t>
  </si>
  <si>
    <t xml:space="preserve">Anita</t>
  </si>
  <si>
    <t xml:space="preserve">New product training</t>
  </si>
  <si>
    <t xml:space="preserve">QRG / Job aid</t>
  </si>
  <si>
    <t xml:space="preserve">Level 2</t>
  </si>
  <si>
    <t xml:space="preserve">Piloted with six loan officers; two wording fixes made.</t>
  </si>
  <si>
    <t xml:space="preserve">Close-fast tips job aid</t>
  </si>
  <si>
    <t xml:space="preserve">Update existing training</t>
  </si>
  <si>
    <t xml:space="preserve">Built from SME interviews on top delay reasons.</t>
  </si>
  <si>
    <t xml:space="preserve">Customer service new hire refresh</t>
  </si>
  <si>
    <t xml:space="preserve">Servicing</t>
  </si>
  <si>
    <t xml:space="preserve">Departmental training</t>
  </si>
  <si>
    <t xml:space="preserve">vILT</t>
  </si>
  <si>
    <t xml:space="preserve">Level 3</t>
  </si>
  <si>
    <t xml:space="preserve">Day 1 deck and scorecard drafted; Week 2 role plays in build.</t>
  </si>
  <si>
    <t xml:space="preserve">Call quality scorecard update</t>
  </si>
  <si>
    <t xml:space="preserve">Team lead</t>
  </si>
  <si>
    <t xml:space="preserve">Level 1</t>
  </si>
  <si>
    <t xml:space="preserve">Calibration session with QA scheduled.</t>
  </si>
  <si>
    <t xml:space="preserve">Loan officer onboarding: week 1</t>
  </si>
  <si>
    <t xml:space="preserve">ILT</t>
  </si>
  <si>
    <t xml:space="preserve">Scoping meeting set with sales leadership.</t>
  </si>
  <si>
    <t xml:space="preserve">LOS upgrade: new disclosure screens</t>
  </si>
  <si>
    <t xml:space="preserve">Operations</t>
  </si>
  <si>
    <t xml:space="preserve">Trainer 2</t>
  </si>
  <si>
    <t xml:space="preserve">System training</t>
  </si>
  <si>
    <t xml:space="preserve">Video</t>
  </si>
  <si>
    <t xml:space="preserve">Waiting on vendor release date.</t>
  </si>
  <si>
    <t xml:space="preserve">Escrow shortage explainer</t>
  </si>
  <si>
    <t xml:space="preserve">eLearning</t>
  </si>
  <si>
    <t xml:space="preserve">Storyboard in SME review.</t>
  </si>
  <si>
    <t xml:space="preserve">Fee waiver policy attestation</t>
  </si>
  <si>
    <t xml:space="preserve">Compliance</t>
  </si>
  <si>
    <t xml:space="preserve">New attestation</t>
  </si>
  <si>
    <t xml:space="preserve">FAQ</t>
  </si>
  <si>
    <t xml:space="preserve">Lists &amp; Reference</t>
  </si>
  <si>
    <t xml:space="preserve">Edit these lists to change the dropdown options.</t>
  </si>
  <si>
    <t xml:space="preserve">Update existing attestation</t>
  </si>
  <si>
    <t xml:space="preserve">Engagement level</t>
  </si>
  <si>
    <t xml:space="preserve">What it looks like</t>
  </si>
  <si>
    <t xml:space="preserve">Passive: learner mostly consumes information. Short webinar with Q&amp;A or media with an FAQ.</t>
  </si>
  <si>
    <t xml:space="preserve">Some interactivity. Up to three objectives; may include an assessment or attestation; standard participant guide.</t>
  </si>
  <si>
    <t xml:space="preserve">Highly interactive. Four or more objectives; video, exercises, participant and facilitator guides, slides, assessments.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</si>
</sst>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%"/>
    <numFmt numFmtId="167" formatCode="General"/>
    <numFmt numFmtId="168" formatCode="m/d/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D1B2A"/>
      <name val="Georgia"/>
      <family val="0"/>
      <charset val="1"/>
    </font>
    <font>
      <i val="true"/>
      <sz val="10"/>
      <color rgb="FF5A6472"/>
      <name val="Arial"/>
      <family val="0"/>
      <charset val="1"/>
    </font>
    <font>
      <b val="true"/>
      <sz val="9"/>
      <color rgb="FF9C7F2E"/>
      <name val="Arial"/>
      <family val="0"/>
      <charset val="1"/>
    </font>
    <font>
      <b val="true"/>
      <sz val="13"/>
      <color rgb="FF0D1B2A"/>
      <name val="Georgia"/>
      <family val="0"/>
      <charset val="1"/>
    </font>
    <font>
      <b val="true"/>
      <sz val="10"/>
      <color rgb="FF0D1B2A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0D1B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A647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4CC"/>
        <bgColor rgb="FFFCF0D6"/>
      </patternFill>
    </fill>
    <fill>
      <patternFill patternType="solid">
        <fgColor rgb="FF0D1B2A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6E0D2"/>
      </left>
      <right style="thin">
        <color rgb="FFE6E0D2"/>
      </right>
      <top style="thin">
        <color rgb="FFE6E0D2"/>
      </top>
      <bottom style="thin">
        <color rgb="FFE6E0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 patternType="solid">
          <fgColor rgb="FF0D1B2A"/>
          <bgColor rgb="FF000000"/>
        </patternFill>
      </fill>
    </dxf>
    <dxf>
      <fill>
        <patternFill patternType="solid">
          <fgColor rgb="FFFFF4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3F1EF"/>
          <bgColor rgb="FF000000"/>
        </patternFill>
      </fill>
    </dxf>
    <dxf>
      <fill>
        <patternFill patternType="solid">
          <fgColor rgb="FFE4EBFA"/>
          <bgColor rgb="FF000000"/>
        </patternFill>
      </fill>
    </dxf>
    <dxf>
      <fill>
        <patternFill patternType="solid">
          <fgColor rgb="FFEEEEEE"/>
          <bgColor rgb="FF000000"/>
        </patternFill>
      </fill>
    </dxf>
    <dxf>
      <fill>
        <patternFill patternType="solid">
          <fgColor rgb="FFFBE5E3"/>
          <bgColor rgb="FF000000"/>
        </patternFill>
      </fill>
    </dxf>
    <dxf>
      <fill>
        <patternFill patternType="solid">
          <fgColor rgb="FFFCF0D6"/>
          <bgColor rgb="FF000000"/>
        </patternFill>
      </fill>
    </dxf>
    <dxf>
      <fill>
        <patternFill patternType="solid">
          <fgColor rgb="FF0F6E6A"/>
          <bgColor rgb="FF000000"/>
        </patternFill>
      </fill>
    </dxf>
    <dxf>
      <fill>
        <patternFill patternType="solid">
          <fgColor rgb="FF2D4FA0"/>
          <bgColor rgb="FF000000"/>
        </patternFill>
      </fill>
    </dxf>
    <dxf>
      <fill>
        <patternFill patternType="solid">
          <fgColor rgb="FF5A6472"/>
          <bgColor rgb="FF000000"/>
        </patternFill>
      </fill>
    </dxf>
    <dxf>
      <fill>
        <patternFill patternType="solid">
          <fgColor rgb="FF8A5A00"/>
          <bgColor rgb="FF000000"/>
        </patternFill>
      </fill>
    </dxf>
    <dxf>
      <fill>
        <patternFill patternType="solid">
          <fgColor rgb="FFA3302A"/>
          <bgColor rgb="FF000000"/>
        </patternFill>
      </fill>
    </dxf>
    <dxf>
      <font>
        <name val="Arial"/>
        <charset val="1"/>
        <family val="0"/>
        <b val="1"/>
        <color rgb="FFA3302A"/>
      </font>
      <fill>
        <patternFill>
          <bgColor rgb="FFFBE5E3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CF0D6"/>
        </patternFill>
      </fill>
    </dxf>
    <dxf>
      <font>
        <name val="Arial"/>
        <charset val="1"/>
        <family val="0"/>
        <b val="1"/>
        <color rgb="FF0F6E6A"/>
      </font>
      <fill>
        <patternFill>
          <bgColor rgb="FFE3F1EF"/>
        </patternFill>
      </fill>
    </dxf>
    <dxf>
      <font>
        <name val="Arial"/>
        <charset val="1"/>
        <family val="0"/>
        <b val="1"/>
        <color rgb="FF5A6472"/>
      </font>
      <fill>
        <patternFill>
          <bgColor rgb="FFEEEEEE"/>
        </patternFill>
      </fill>
    </dxf>
    <dxf>
      <font>
        <name val="Arial"/>
        <charset val="1"/>
        <family val="0"/>
        <b val="1"/>
        <color rgb="FF2D4FA0"/>
      </font>
      <fill>
        <patternFill>
          <bgColor rgb="FFE4EBF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7F2E"/>
      <rgbColor rgb="FF800080"/>
      <rgbColor rgb="FF0F6E6A"/>
      <rgbColor rgb="FFFBE5E3"/>
      <rgbColor rgb="FF878787"/>
      <rgbColor rgb="FF9999FF"/>
      <rgbColor rgb="FF8A5A00"/>
      <rgbColor rgb="FFFFF4CC"/>
      <rgbColor rgb="FFE3F1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BFA"/>
      <rgbColor rgb="FFEEEEEE"/>
      <rgbColor rgb="FFFCF0D6"/>
      <rgbColor rgb="FF99CCFF"/>
      <rgbColor rgb="FFFF99CC"/>
      <rgbColor rgb="FFCC99FF"/>
      <rgbColor rgb="FFE6E0D2"/>
      <rgbColor rgb="FF3366FF"/>
      <rgbColor rgb="FF33CCCC"/>
      <rgbColor rgb="FF99CC00"/>
      <rgbColor rgb="FFFFCC00"/>
      <rgbColor rgb="FFFF9900"/>
      <rgbColor rgb="FFFF6600"/>
      <rgbColor rgb="FF5A6472"/>
      <rgbColor rgb="FFC9A84C"/>
      <rgbColor rgb="FF003366"/>
      <rgbColor rgb="FF339966"/>
      <rgbColor rgb="FF0D1B2A"/>
      <rgbColor rgb="FF333300"/>
      <rgbColor rgb="FFA3302A"/>
      <rgbColor rgb="FF993366"/>
      <rgbColor rgb="FF2D4FA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Active projects by ADDIE phase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Dashboard!E10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rgbClr val="c9a84c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Dashboard!$D$11:$D$16</c:f>
              <c:strCache>
                <c:ptCount val="6"/>
                <c:pt idx="0">
                  <c:v>Analyze</c:v>
                </c:pt>
                <c:pt idx="1">
                  <c:v>Design</c:v>
                </c:pt>
                <c:pt idx="2">
                  <c:v>Develop</c:v>
                </c:pt>
                <c:pt idx="3">
                  <c:v>Implement</c:v>
                </c:pt>
                <c:pt idx="4">
                  <c:v>Evaluate</c:v>
                </c:pt>
                <c:pt idx="5">
                  <c:v>Evergreen</c:v>
                </c:pt>
              </c:strCache>
            </c:strRef>
          </c:cat>
          <c:val>
            <c:numRef>
              <c:f>Dashboard!$E$11:$E$16</c:f>
              <c:numCache>
                <c:formatCode>General</c:formatCode>
                <c:ptCount val="6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80402827"/>
        <c:axId val="42615045"/>
      </c:barChart>
      <c:catAx>
        <c:axId val="804028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615045"/>
        <c:crosses val="autoZero"/>
        <c:auto val="1"/>
        <c:lblAlgn val="ctr"/>
        <c:lblOffset val="100"/>
        <c:noMultiLvlLbl val="0"/>
      </c:catAx>
      <c:valAx>
        <c:axId val="4261504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40282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4</xdr:row>
      <xdr:rowOff>0</xdr:rowOff>
    </xdr:from>
    <xdr:to>
      <xdr:col>11</xdr:col>
      <xdr:colOff>479160</xdr:colOff>
      <xdr:row>18</xdr:row>
      <xdr:rowOff>32400</xdr:rowOff>
    </xdr:to>
    <xdr:graphicFrame>
      <xdr:nvGraphicFramePr>
        <xdr:cNvPr id="0" name="Chart 1"/>
        <xdr:cNvGraphicFramePr/>
      </xdr:nvGraphicFramePr>
      <xdr:xfrm>
        <a:off x="5497920" y="92376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84C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</cols>
  <sheetData>
    <row r="1" customFormat="false" ht="27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6.15" hidden="false" customHeight="false" outlineLevel="0" collapsed="false">
      <c r="A5" s="4" t="s">
        <v>3</v>
      </c>
    </row>
    <row r="6" customFormat="false" ht="23.85" hidden="false" customHeight="false" outlineLevel="0" collapsed="false">
      <c r="A6" s="5" t="s">
        <v>4</v>
      </c>
      <c r="B6" s="6" t="s">
        <v>5</v>
      </c>
    </row>
    <row r="7" customFormat="false" ht="15" hidden="false" customHeight="false" outlineLevel="0" collapsed="false">
      <c r="A7" s="5" t="s">
        <v>6</v>
      </c>
      <c r="B7" s="6" t="s">
        <v>7</v>
      </c>
    </row>
    <row r="8" customFormat="false" ht="15" hidden="false" customHeight="false" outlineLevel="0" collapsed="false">
      <c r="A8" s="5" t="s">
        <v>8</v>
      </c>
      <c r="B8" s="6" t="s">
        <v>9</v>
      </c>
    </row>
    <row r="10" customFormat="false" ht="16.15" hidden="false" customHeight="false" outlineLevel="0" collapsed="false">
      <c r="A10" s="4" t="s">
        <v>10</v>
      </c>
    </row>
    <row r="11" customFormat="false" ht="15" hidden="false" customHeight="false" outlineLevel="0" collapsed="false">
      <c r="A11" s="7" t="s">
        <v>11</v>
      </c>
      <c r="B11" s="6" t="s">
        <v>12</v>
      </c>
    </row>
    <row r="12" customFormat="false" ht="15" hidden="false" customHeight="false" outlineLevel="0" collapsed="false">
      <c r="A12" s="8" t="s">
        <v>13</v>
      </c>
      <c r="B12" s="6" t="s">
        <v>14</v>
      </c>
    </row>
    <row r="13" customFormat="false" ht="23.85" hidden="false" customHeight="false" outlineLevel="0" collapsed="false">
      <c r="A13" s="8" t="s">
        <v>15</v>
      </c>
      <c r="B13" s="6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1B2A"/>
    <pageSetUpPr fitToPage="tru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4"/>
    <col collapsed="false" customWidth="true" hidden="false" outlineLevel="0" max="4" min="4" style="0" width="20"/>
    <col collapsed="false" customWidth="true" hidden="false" outlineLevel="0" max="5" min="5" style="0" width="12"/>
    <col collapsed="false" customWidth="true" hidden="false" outlineLevel="0" max="6" min="6" style="0" width="4"/>
    <col collapsed="false" customWidth="true" hidden="false" outlineLevel="0" max="7" min="7" style="0" width="30"/>
  </cols>
  <sheetData>
    <row r="1" customFormat="false" ht="27.75" hidden="false" customHeight="true" outlineLevel="0" collapsed="false">
      <c r="A1" s="1" t="s">
        <v>6</v>
      </c>
    </row>
    <row r="2" customFormat="false" ht="15" hidden="false" customHeight="false" outlineLevel="0" collapsed="false">
      <c r="A2" s="2" t="s">
        <v>17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8" t="s">
        <v>18</v>
      </c>
      <c r="B5" s="9" t="n">
        <f aca="false">COUNTIFS(Tracker!A6:A35,"&lt;&gt;",Tracker!G6:G35,"&lt;&gt;Completed",Tracker!G6:G35,"&lt;&gt;Cancelled")</f>
        <v>6</v>
      </c>
    </row>
    <row r="6" customFormat="false" ht="15" hidden="false" customHeight="false" outlineLevel="0" collapsed="false">
      <c r="A6" s="8" t="s">
        <v>19</v>
      </c>
      <c r="B6" s="9" t="n">
        <f aca="false">COUNTIF(Tracker!O6:O35,"Overdue")</f>
        <v>1</v>
      </c>
    </row>
    <row r="7" customFormat="false" ht="15" hidden="false" customHeight="false" outlineLevel="0" collapsed="false">
      <c r="A7" s="8" t="s">
        <v>20</v>
      </c>
      <c r="B7" s="9" t="n">
        <f aca="false">COUNTIF(Tracker!O6:O35,"Due soon")</f>
        <v>1</v>
      </c>
    </row>
    <row r="8" customFormat="false" ht="15" hidden="false" customHeight="false" outlineLevel="0" collapsed="false">
      <c r="A8" s="8" t="s">
        <v>21</v>
      </c>
      <c r="B8" s="10" t="n">
        <f aca="false">IFERROR(AVERAGEIFS(Tracker!I6:I35,Tracker!G6:G35,"&lt;&gt;Completed",Tracker!G6:G35,"&lt;&gt;Cancelled",Tracker!A6:A35,"&lt;&gt;"),0)</f>
        <v>0.291666666666667</v>
      </c>
    </row>
    <row r="10" customFormat="false" ht="15" hidden="false" customHeight="false" outlineLevel="0" collapsed="false">
      <c r="A10" s="11" t="s">
        <v>22</v>
      </c>
      <c r="B10" s="11" t="s">
        <v>23</v>
      </c>
      <c r="D10" s="11" t="s">
        <v>24</v>
      </c>
      <c r="E10" s="11" t="s">
        <v>23</v>
      </c>
    </row>
    <row r="11" customFormat="false" ht="15" hidden="false" customHeight="false" outlineLevel="0" collapsed="false">
      <c r="A11" s="6" t="s">
        <v>25</v>
      </c>
      <c r="B11" s="12" t="n">
        <f aca="false">COUNTIF(Tracker!G6:G35,A11)</f>
        <v>1</v>
      </c>
      <c r="D11" s="6" t="s">
        <v>26</v>
      </c>
      <c r="E11" s="12" t="n">
        <f aca="false">COUNTIFS(Tracker!H6:H35,D11,Tracker!G6:G35,"&lt;&gt;Completed",Tracker!G6:G35,"&lt;&gt;Cancelled")</f>
        <v>2</v>
      </c>
    </row>
    <row r="12" customFormat="false" ht="15" hidden="false" customHeight="false" outlineLevel="0" collapsed="false">
      <c r="A12" s="6" t="s">
        <v>27</v>
      </c>
      <c r="B12" s="12" t="n">
        <f aca="false">COUNTIF(Tracker!G6:G35,A12)</f>
        <v>1</v>
      </c>
      <c r="D12" s="6" t="s">
        <v>28</v>
      </c>
      <c r="E12" s="12" t="n">
        <f aca="false">COUNTIFS(Tracker!H6:H35,D12,Tracker!G6:G35,"&lt;&gt;Completed",Tracker!G6:G35,"&lt;&gt;Cancelled")</f>
        <v>2</v>
      </c>
    </row>
    <row r="13" customFormat="false" ht="15" hidden="false" customHeight="false" outlineLevel="0" collapsed="false">
      <c r="A13" s="6" t="s">
        <v>29</v>
      </c>
      <c r="B13" s="12" t="n">
        <f aca="false">COUNTIF(Tracker!G6:G35,A13)</f>
        <v>3</v>
      </c>
      <c r="D13" s="6" t="s">
        <v>30</v>
      </c>
      <c r="E13" s="12" t="n">
        <f aca="false">COUNTIFS(Tracker!H6:H35,D13,Tracker!G6:G35,"&lt;&gt;Completed",Tracker!G6:G35,"&lt;&gt;Cancelled")</f>
        <v>1</v>
      </c>
    </row>
    <row r="14" customFormat="false" ht="15" hidden="false" customHeight="false" outlineLevel="0" collapsed="false">
      <c r="A14" s="6" t="s">
        <v>31</v>
      </c>
      <c r="B14" s="12" t="n">
        <f aca="false">COUNTIF(Tracker!G6:G35,A14)</f>
        <v>1</v>
      </c>
      <c r="D14" s="6" t="s">
        <v>32</v>
      </c>
      <c r="E14" s="12" t="n">
        <f aca="false">COUNTIFS(Tracker!H6:H35,D14,Tracker!G6:G35,"&lt;&gt;Completed",Tracker!G6:G35,"&lt;&gt;Cancelled")</f>
        <v>1</v>
      </c>
    </row>
    <row r="15" customFormat="false" ht="15" hidden="false" customHeight="false" outlineLevel="0" collapsed="false">
      <c r="A15" s="6" t="s">
        <v>33</v>
      </c>
      <c r="B15" s="12" t="n">
        <f aca="false">COUNTIF(Tracker!G6:G35,A15)</f>
        <v>2</v>
      </c>
      <c r="D15" s="6" t="s">
        <v>34</v>
      </c>
      <c r="E15" s="12" t="n">
        <f aca="false">COUNTIFS(Tracker!H6:H35,D15,Tracker!G6:G35,"&lt;&gt;Completed",Tracker!G6:G35,"&lt;&gt;Cancelled")</f>
        <v>0</v>
      </c>
    </row>
    <row r="16" customFormat="false" ht="15" hidden="false" customHeight="false" outlineLevel="0" collapsed="false">
      <c r="A16" s="6" t="s">
        <v>35</v>
      </c>
      <c r="B16" s="12" t="n">
        <f aca="false">COUNTIF(Tracker!G6:G35,A16)</f>
        <v>0</v>
      </c>
      <c r="D16" s="6" t="s">
        <v>36</v>
      </c>
      <c r="E16" s="12" t="n">
        <f aca="false">COUNTIFS(Tracker!H6:H35,D16,Tracker!G6:G35,"&lt;&gt;Completed",Tracker!G6:G35,"&lt;&gt;Cancelled")</f>
        <v>0</v>
      </c>
    </row>
    <row r="17" customFormat="false" ht="15" hidden="false" customHeight="false" outlineLevel="0" collapsed="false">
      <c r="D17" s="13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1B2A"/>
    <pageSetUpPr fitToPage="true"/>
  </sheetPr>
  <dimension ref="A1:P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7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2" min="10" style="0" width="11"/>
    <col collapsed="false" customWidth="true" hidden="false" outlineLevel="0" max="13" min="13" style="0" width="9"/>
    <col collapsed="false" customWidth="true" hidden="false" outlineLevel="0" max="15" min="14" style="0" width="12"/>
    <col collapsed="false" customWidth="true" hidden="false" outlineLevel="0" max="16" min="16" style="0" width="40"/>
  </cols>
  <sheetData>
    <row r="1" customFormat="false" ht="27.75" hidden="false" customHeight="true" outlineLevel="0" collapsed="false">
      <c r="A1" s="1" t="s">
        <v>38</v>
      </c>
    </row>
    <row r="2" customFormat="false" ht="15" hidden="false" customHeight="false" outlineLevel="0" collapsed="false">
      <c r="A2" s="2" t="s">
        <v>39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14" t="s">
        <v>40</v>
      </c>
      <c r="B5" s="14" t="s">
        <v>41</v>
      </c>
      <c r="C5" s="14" t="s">
        <v>42</v>
      </c>
      <c r="D5" s="14" t="s">
        <v>43</v>
      </c>
      <c r="E5" s="14" t="s">
        <v>44</v>
      </c>
      <c r="F5" s="14" t="s">
        <v>45</v>
      </c>
      <c r="G5" s="14" t="s">
        <v>22</v>
      </c>
      <c r="H5" s="14" t="s">
        <v>24</v>
      </c>
      <c r="I5" s="14" t="s">
        <v>46</v>
      </c>
      <c r="J5" s="14" t="s">
        <v>47</v>
      </c>
      <c r="K5" s="14" t="s">
        <v>48</v>
      </c>
      <c r="L5" s="14" t="s">
        <v>49</v>
      </c>
      <c r="M5" s="14" t="s">
        <v>50</v>
      </c>
      <c r="N5" s="14" t="s">
        <v>51</v>
      </c>
      <c r="O5" s="14" t="s">
        <v>52</v>
      </c>
      <c r="P5" s="14" t="s">
        <v>53</v>
      </c>
    </row>
    <row r="6" customFormat="false" ht="30" hidden="false" customHeight="true" outlineLevel="0" collapsed="false">
      <c r="A6" s="15" t="s">
        <v>54</v>
      </c>
      <c r="B6" s="16" t="s">
        <v>55</v>
      </c>
      <c r="C6" s="16" t="s">
        <v>56</v>
      </c>
      <c r="D6" s="16" t="s">
        <v>57</v>
      </c>
      <c r="E6" s="16" t="s">
        <v>58</v>
      </c>
      <c r="F6" s="17" t="s">
        <v>59</v>
      </c>
      <c r="G6" s="16" t="s">
        <v>33</v>
      </c>
      <c r="H6" s="16" t="s">
        <v>34</v>
      </c>
      <c r="I6" s="18" t="n">
        <f aca="false">IF(H6="","",IF(G6="Cancelled","",INDEX(Lists!$D$6:$D$11,MATCH(H6,Lists!$C$6:$C$11,0))))</f>
        <v>1</v>
      </c>
      <c r="J6" s="19" t="n">
        <v>46237</v>
      </c>
      <c r="K6" s="19" t="n">
        <v>46244</v>
      </c>
      <c r="L6" s="19" t="n">
        <v>46265</v>
      </c>
      <c r="M6" s="12" t="n">
        <f aca="false">IF(F6="","",INDEX(Lists!$D$15:$D$17,MATCH(F6,Lists!$A$15:$A$17,0)))</f>
        <v>3</v>
      </c>
      <c r="N6" s="20" t="n">
        <f aca="false">IF(OR(K6="",M6=""),"",K6+M6*7)</f>
        <v>46265</v>
      </c>
      <c r="O6" s="21" t="str">
        <f aca="true">IF(A6="","",IF(OR(G6="Completed",G6="Cancelled"),"Done",IF(L6="","Needs dates",IF(L6&lt;TODAY(),"Overdue",IF(L6-TODAY()&lt;=7,"Due soon","On track")))))</f>
        <v>Done</v>
      </c>
      <c r="P6" s="16" t="s">
        <v>60</v>
      </c>
    </row>
    <row r="7" customFormat="false" ht="30" hidden="false" customHeight="true" outlineLevel="0" collapsed="false">
      <c r="A7" s="15" t="s">
        <v>61</v>
      </c>
      <c r="B7" s="16" t="s">
        <v>55</v>
      </c>
      <c r="C7" s="16" t="s">
        <v>56</v>
      </c>
      <c r="D7" s="16" t="s">
        <v>62</v>
      </c>
      <c r="E7" s="16" t="s">
        <v>58</v>
      </c>
      <c r="F7" s="17" t="s">
        <v>59</v>
      </c>
      <c r="G7" s="16" t="s">
        <v>33</v>
      </c>
      <c r="H7" s="16" t="s">
        <v>34</v>
      </c>
      <c r="I7" s="18" t="n">
        <f aca="false">IF(H7="","",IF(G7="Cancelled","",INDEX(Lists!$D$6:$D$11,MATCH(H7,Lists!$C$6:$C$11,0))))</f>
        <v>1</v>
      </c>
      <c r="J7" s="19" t="n">
        <v>46251</v>
      </c>
      <c r="K7" s="19" t="n">
        <v>46258</v>
      </c>
      <c r="L7" s="19" t="n">
        <v>46279</v>
      </c>
      <c r="M7" s="12" t="n">
        <f aca="false">IF(F7="","",INDEX(Lists!$D$15:$D$17,MATCH(F7,Lists!$A$15:$A$17,0)))</f>
        <v>3</v>
      </c>
      <c r="N7" s="20" t="n">
        <f aca="false">IF(OR(K7="",M7=""),"",K7+M7*7)</f>
        <v>46279</v>
      </c>
      <c r="O7" s="21" t="str">
        <f aca="true">IF(A7="","",IF(OR(G7="Completed",G7="Cancelled"),"Done",IF(L7="","Needs dates",IF(L7&lt;TODAY(),"Overdue",IF(L7-TODAY()&lt;=7,"Due soon","On track")))))</f>
        <v>Done</v>
      </c>
      <c r="P7" s="16" t="s">
        <v>63</v>
      </c>
    </row>
    <row r="8" customFormat="false" ht="30" hidden="false" customHeight="true" outlineLevel="0" collapsed="false">
      <c r="A8" s="15" t="s">
        <v>64</v>
      </c>
      <c r="B8" s="16" t="s">
        <v>65</v>
      </c>
      <c r="C8" s="16" t="s">
        <v>56</v>
      </c>
      <c r="D8" s="16" t="s">
        <v>66</v>
      </c>
      <c r="E8" s="16" t="s">
        <v>67</v>
      </c>
      <c r="F8" s="17" t="s">
        <v>68</v>
      </c>
      <c r="G8" s="16" t="s">
        <v>29</v>
      </c>
      <c r="H8" s="16" t="s">
        <v>30</v>
      </c>
      <c r="I8" s="18" t="n">
        <f aca="false">IF(H8="","",IF(G8="Cancelled","",INDEX(Lists!$D$6:$D$11,MATCH(H8,Lists!$C$6:$C$11,0))))</f>
        <v>0.5</v>
      </c>
      <c r="J8" s="19" t="n">
        <v>46266</v>
      </c>
      <c r="K8" s="19" t="n">
        <v>46279</v>
      </c>
      <c r="L8" s="19" t="n">
        <v>46325</v>
      </c>
      <c r="M8" s="12" t="n">
        <f aca="false">IF(F8="","",INDEX(Lists!$D$15:$D$17,MATCH(F8,Lists!$A$15:$A$17,0)))</f>
        <v>5</v>
      </c>
      <c r="N8" s="20" t="n">
        <f aca="false">IF(OR(K8="",M8=""),"",K8+M8*7)</f>
        <v>46314</v>
      </c>
      <c r="O8" s="21" t="str">
        <f aca="true">IF(A8="","",IF(OR(G8="Completed",G8="Cancelled"),"Done",IF(L8="","Needs dates",IF(L8&lt;TODAY(),"Overdue",IF(L8-TODAY()&lt;=7,"Due soon","On track")))))</f>
        <v>On track</v>
      </c>
      <c r="P8" s="16" t="s">
        <v>69</v>
      </c>
    </row>
    <row r="9" customFormat="false" ht="30" hidden="false" customHeight="true" outlineLevel="0" collapsed="false">
      <c r="A9" s="15" t="s">
        <v>70</v>
      </c>
      <c r="B9" s="16" t="s">
        <v>65</v>
      </c>
      <c r="C9" s="16" t="s">
        <v>71</v>
      </c>
      <c r="D9" s="16" t="s">
        <v>62</v>
      </c>
      <c r="E9" s="16" t="s">
        <v>58</v>
      </c>
      <c r="F9" s="17" t="s">
        <v>72</v>
      </c>
      <c r="G9" s="16" t="s">
        <v>29</v>
      </c>
      <c r="H9" s="16" t="s">
        <v>32</v>
      </c>
      <c r="I9" s="18" t="n">
        <f aca="false">IF(H9="","",IF(G9="Cancelled","",INDEX(Lists!$D$6:$D$11,MATCH(H9,Lists!$C$6:$C$11,0))))</f>
        <v>0.75</v>
      </c>
      <c r="J9" s="19" t="n">
        <v>46286</v>
      </c>
      <c r="K9" s="19" t="n">
        <v>46293</v>
      </c>
      <c r="L9" s="19" t="n">
        <v>46311</v>
      </c>
      <c r="M9" s="12" t="n">
        <f aca="false">IF(F9="","",INDEX(Lists!$D$15:$D$17,MATCH(F9,Lists!$A$15:$A$17,0)))</f>
        <v>2</v>
      </c>
      <c r="N9" s="20" t="n">
        <f aca="false">IF(OR(K9="",M9=""),"",K9+M9*7)</f>
        <v>46307</v>
      </c>
      <c r="O9" s="21" t="str">
        <f aca="true">IF(A9="","",IF(OR(G9="Completed",G9="Cancelled"),"Done",IF(L9="","Needs dates",IF(L9&lt;TODAY(),"Overdue",IF(L9-TODAY()&lt;=7,"Due soon","On track")))))</f>
        <v>Due soon</v>
      </c>
      <c r="P9" s="16" t="s">
        <v>73</v>
      </c>
    </row>
    <row r="10" customFormat="false" ht="30" hidden="false" customHeight="true" outlineLevel="0" collapsed="false">
      <c r="A10" s="15" t="s">
        <v>74</v>
      </c>
      <c r="B10" s="16" t="s">
        <v>55</v>
      </c>
      <c r="C10" s="16" t="s">
        <v>56</v>
      </c>
      <c r="D10" s="16" t="s">
        <v>66</v>
      </c>
      <c r="E10" s="16" t="s">
        <v>75</v>
      </c>
      <c r="F10" s="17" t="s">
        <v>68</v>
      </c>
      <c r="G10" s="16" t="s">
        <v>27</v>
      </c>
      <c r="H10" s="16" t="s">
        <v>26</v>
      </c>
      <c r="I10" s="18" t="n">
        <f aca="false">IF(H10="","",IF(G10="Cancelled","",INDEX(Lists!$D$6:$D$11,MATCH(H10,Lists!$C$6:$C$11,0))))</f>
        <v>0</v>
      </c>
      <c r="J10" s="19" t="n">
        <v>46300</v>
      </c>
      <c r="K10" s="19" t="n">
        <v>46328</v>
      </c>
      <c r="L10" s="19" t="n">
        <v>46367</v>
      </c>
      <c r="M10" s="12" t="n">
        <f aca="false">IF(F10="","",INDEX(Lists!$D$15:$D$17,MATCH(F10,Lists!$A$15:$A$17,0)))</f>
        <v>5</v>
      </c>
      <c r="N10" s="20" t="n">
        <f aca="false">IF(OR(K10="",M10=""),"",K10+M10*7)</f>
        <v>46363</v>
      </c>
      <c r="O10" s="21" t="str">
        <f aca="true">IF(A10="","",IF(OR(G10="Completed",G10="Cancelled"),"Done",IF(L10="","Needs dates",IF(L10&lt;TODAY(),"Overdue",IF(L10-TODAY()&lt;=7,"Due soon","On track")))))</f>
        <v>On track</v>
      </c>
      <c r="P10" s="16" t="s">
        <v>76</v>
      </c>
    </row>
    <row r="11" customFormat="false" ht="30" hidden="false" customHeight="true" outlineLevel="0" collapsed="false">
      <c r="A11" s="15" t="s">
        <v>77</v>
      </c>
      <c r="B11" s="16" t="s">
        <v>78</v>
      </c>
      <c r="C11" s="16" t="s">
        <v>79</v>
      </c>
      <c r="D11" s="16" t="s">
        <v>80</v>
      </c>
      <c r="E11" s="16" t="s">
        <v>81</v>
      </c>
      <c r="F11" s="17" t="s">
        <v>59</v>
      </c>
      <c r="G11" s="16" t="s">
        <v>31</v>
      </c>
      <c r="H11" s="16" t="s">
        <v>28</v>
      </c>
      <c r="I11" s="18" t="n">
        <f aca="false">IF(H11="","",IF(G11="Cancelled","",INDEX(Lists!$D$6:$D$11,MATCH(H11,Lists!$C$6:$C$11,0))))</f>
        <v>0.25</v>
      </c>
      <c r="J11" s="19" t="n">
        <v>46273</v>
      </c>
      <c r="K11" s="19" t="n">
        <v>46286</v>
      </c>
      <c r="L11" s="19" t="n">
        <v>46304</v>
      </c>
      <c r="M11" s="12" t="n">
        <f aca="false">IF(F11="","",INDEX(Lists!$D$15:$D$17,MATCH(F11,Lists!$A$15:$A$17,0)))</f>
        <v>3</v>
      </c>
      <c r="N11" s="20" t="n">
        <f aca="false">IF(OR(K11="",M11=""),"",K11+M11*7)</f>
        <v>46307</v>
      </c>
      <c r="O11" s="21" t="str">
        <f aca="true">IF(A11="","",IF(OR(G11="Completed",G11="Cancelled"),"Done",IF(L11="","Needs dates",IF(L11&lt;TODAY(),"Overdue",IF(L11-TODAY()&lt;=7,"Due soon","On track")))))</f>
        <v>Overdue</v>
      </c>
      <c r="P11" s="16" t="s">
        <v>82</v>
      </c>
    </row>
    <row r="12" customFormat="false" ht="30" hidden="false" customHeight="true" outlineLevel="0" collapsed="false">
      <c r="A12" s="15" t="s">
        <v>83</v>
      </c>
      <c r="B12" s="16" t="s">
        <v>65</v>
      </c>
      <c r="C12" s="16" t="s">
        <v>79</v>
      </c>
      <c r="D12" s="16" t="s">
        <v>57</v>
      </c>
      <c r="E12" s="16" t="s">
        <v>84</v>
      </c>
      <c r="F12" s="17" t="s">
        <v>59</v>
      </c>
      <c r="G12" s="16" t="s">
        <v>29</v>
      </c>
      <c r="H12" s="16" t="s">
        <v>28</v>
      </c>
      <c r="I12" s="18" t="n">
        <f aca="false">IF(H12="","",IF(G12="Cancelled","",INDEX(Lists!$D$6:$D$11,MATCH(H12,Lists!$C$6:$C$11,0))))</f>
        <v>0.25</v>
      </c>
      <c r="J12" s="19" t="n">
        <v>46293</v>
      </c>
      <c r="K12" s="19" t="n">
        <v>46300</v>
      </c>
      <c r="L12" s="19" t="n">
        <v>46318</v>
      </c>
      <c r="M12" s="12" t="n">
        <f aca="false">IF(F12="","",INDEX(Lists!$D$15:$D$17,MATCH(F12,Lists!$A$15:$A$17,0)))</f>
        <v>3</v>
      </c>
      <c r="N12" s="20" t="n">
        <f aca="false">IF(OR(K12="",M12=""),"",K12+M12*7)</f>
        <v>46321</v>
      </c>
      <c r="O12" s="21" t="str">
        <f aca="true">IF(A12="","",IF(OR(G12="Completed",G12="Cancelled"),"Done",IF(L12="","Needs dates",IF(L12&lt;TODAY(),"Overdue",IF(L12-TODAY()&lt;=7,"Due soon","On track")))))</f>
        <v>On track</v>
      </c>
      <c r="P12" s="16" t="s">
        <v>85</v>
      </c>
    </row>
    <row r="13" customFormat="false" ht="30" hidden="false" customHeight="true" outlineLevel="0" collapsed="false">
      <c r="A13" s="15" t="s">
        <v>86</v>
      </c>
      <c r="B13" s="16" t="s">
        <v>87</v>
      </c>
      <c r="C13" s="16" t="s">
        <v>56</v>
      </c>
      <c r="D13" s="16" t="s">
        <v>88</v>
      </c>
      <c r="E13" s="16" t="s">
        <v>89</v>
      </c>
      <c r="F13" s="17" t="s">
        <v>72</v>
      </c>
      <c r="G13" s="16" t="s">
        <v>25</v>
      </c>
      <c r="H13" s="16" t="s">
        <v>26</v>
      </c>
      <c r="I13" s="18" t="n">
        <f aca="false">IF(H13="","",IF(G13="Cancelled","",INDEX(Lists!$D$6:$D$11,MATCH(H13,Lists!$C$6:$C$11,0))))</f>
        <v>0</v>
      </c>
      <c r="J13" s="19" t="n">
        <v>46304</v>
      </c>
      <c r="K13" s="19"/>
      <c r="L13" s="19"/>
      <c r="M13" s="12" t="n">
        <f aca="false">IF(F13="","",INDEX(Lists!$D$15:$D$17,MATCH(F13,Lists!$A$15:$A$17,0)))</f>
        <v>2</v>
      </c>
      <c r="N13" s="20" t="str">
        <f aca="false">IF(OR(K13="",M13=""),"",K13+M13*7)</f>
        <v/>
      </c>
      <c r="O13" s="21" t="str">
        <f aca="true">IF(A13="","",IF(OR(G13="Completed",G13="Cancelled"),"Done",IF(L13="","Needs dates",IF(L13&lt;TODAY(),"Overdue",IF(L13-TODAY()&lt;=7,"Due soon","On track")))))</f>
        <v>Needs dates</v>
      </c>
      <c r="P13" s="16"/>
    </row>
    <row r="14" customFormat="false" ht="18" hidden="false" customHeight="true" outlineLevel="0" collapsed="false">
      <c r="A14" s="16"/>
      <c r="B14" s="16"/>
      <c r="C14" s="16"/>
      <c r="D14" s="16"/>
      <c r="E14" s="16"/>
      <c r="F14" s="17"/>
      <c r="G14" s="16"/>
      <c r="H14" s="16"/>
      <c r="I14" s="18" t="str">
        <f aca="false">IF(H14="","",IF(G14="Cancelled","",INDEX(Lists!$D$6:$D$11,MATCH(H14,Lists!$C$6:$C$11,0))))</f>
        <v/>
      </c>
      <c r="J14" s="19"/>
      <c r="K14" s="19"/>
      <c r="L14" s="19"/>
      <c r="M14" s="12" t="str">
        <f aca="false">IF(F14="","",INDEX(Lists!$D$15:$D$17,MATCH(F14,Lists!$A$15:$A$17,0)))</f>
        <v/>
      </c>
      <c r="N14" s="20" t="str">
        <f aca="false">IF(OR(K14="",M14=""),"",K14+M14*7)</f>
        <v/>
      </c>
      <c r="O14" s="21" t="str">
        <f aca="true">IF(A14="","",IF(OR(G14="Completed",G14="Cancelled"),"Done",IF(L14="","Needs dates",IF(L14&lt;TODAY(),"Overdue",IF(L14-TODAY()&lt;=7,"Due soon","On track")))))</f>
        <v/>
      </c>
      <c r="P14" s="16"/>
    </row>
    <row r="15" customFormat="false" ht="18" hidden="false" customHeight="true" outlineLevel="0" collapsed="false">
      <c r="A15" s="16"/>
      <c r="B15" s="16"/>
      <c r="C15" s="16"/>
      <c r="D15" s="16"/>
      <c r="E15" s="16"/>
      <c r="F15" s="17"/>
      <c r="G15" s="16"/>
      <c r="H15" s="16"/>
      <c r="I15" s="18" t="str">
        <f aca="false">IF(H15="","",IF(G15="Cancelled","",INDEX(Lists!$D$6:$D$11,MATCH(H15,Lists!$C$6:$C$11,0))))</f>
        <v/>
      </c>
      <c r="J15" s="19"/>
      <c r="K15" s="19"/>
      <c r="L15" s="19"/>
      <c r="M15" s="12" t="str">
        <f aca="false">IF(F15="","",INDEX(Lists!$D$15:$D$17,MATCH(F15,Lists!$A$15:$A$17,0)))</f>
        <v/>
      </c>
      <c r="N15" s="20" t="str">
        <f aca="false">IF(OR(K15="",M15=""),"",K15+M15*7)</f>
        <v/>
      </c>
      <c r="O15" s="21" t="str">
        <f aca="true">IF(A15="","",IF(OR(G15="Completed",G15="Cancelled"),"Done",IF(L15="","Needs dates",IF(L15&lt;TODAY(),"Overdue",IF(L15-TODAY()&lt;=7,"Due soon","On track")))))</f>
        <v/>
      </c>
      <c r="P15" s="16"/>
    </row>
    <row r="16" customFormat="false" ht="18" hidden="false" customHeight="true" outlineLevel="0" collapsed="false">
      <c r="A16" s="16"/>
      <c r="B16" s="16"/>
      <c r="C16" s="16"/>
      <c r="D16" s="16"/>
      <c r="E16" s="16"/>
      <c r="F16" s="17"/>
      <c r="G16" s="16"/>
      <c r="H16" s="16"/>
      <c r="I16" s="18" t="str">
        <f aca="false">IF(H16="","",IF(G16="Cancelled","",INDEX(Lists!$D$6:$D$11,MATCH(H16,Lists!$C$6:$C$11,0))))</f>
        <v/>
      </c>
      <c r="J16" s="19"/>
      <c r="K16" s="19"/>
      <c r="L16" s="19"/>
      <c r="M16" s="12" t="str">
        <f aca="false">IF(F16="","",INDEX(Lists!$D$15:$D$17,MATCH(F16,Lists!$A$15:$A$17,0)))</f>
        <v/>
      </c>
      <c r="N16" s="20" t="str">
        <f aca="false">IF(OR(K16="",M16=""),"",K16+M16*7)</f>
        <v/>
      </c>
      <c r="O16" s="21" t="str">
        <f aca="true">IF(A16="","",IF(OR(G16="Completed",G16="Cancelled"),"Done",IF(L16="","Needs dates",IF(L16&lt;TODAY(),"Overdue",IF(L16-TODAY()&lt;=7,"Due soon","On track")))))</f>
        <v/>
      </c>
      <c r="P16" s="16"/>
    </row>
    <row r="17" customFormat="false" ht="18" hidden="false" customHeight="true" outlineLevel="0" collapsed="false">
      <c r="A17" s="16"/>
      <c r="B17" s="16"/>
      <c r="C17" s="16"/>
      <c r="D17" s="16"/>
      <c r="E17" s="16"/>
      <c r="F17" s="17"/>
      <c r="G17" s="16"/>
      <c r="H17" s="16"/>
      <c r="I17" s="18" t="str">
        <f aca="false">IF(H17="","",IF(G17="Cancelled","",INDEX(Lists!$D$6:$D$11,MATCH(H17,Lists!$C$6:$C$11,0))))</f>
        <v/>
      </c>
      <c r="J17" s="19"/>
      <c r="K17" s="19"/>
      <c r="L17" s="19"/>
      <c r="M17" s="12" t="str">
        <f aca="false">IF(F17="","",INDEX(Lists!$D$15:$D$17,MATCH(F17,Lists!$A$15:$A$17,0)))</f>
        <v/>
      </c>
      <c r="N17" s="20" t="str">
        <f aca="false">IF(OR(K17="",M17=""),"",K17+M17*7)</f>
        <v/>
      </c>
      <c r="O17" s="21" t="str">
        <f aca="true">IF(A17="","",IF(OR(G17="Completed",G17="Cancelled"),"Done",IF(L17="","Needs dates",IF(L17&lt;TODAY(),"Overdue",IF(L17-TODAY()&lt;=7,"Due soon","On track")))))</f>
        <v/>
      </c>
      <c r="P17" s="16"/>
    </row>
    <row r="18" customFormat="false" ht="18" hidden="false" customHeight="true" outlineLevel="0" collapsed="false">
      <c r="A18" s="16"/>
      <c r="B18" s="16"/>
      <c r="C18" s="16"/>
      <c r="D18" s="16"/>
      <c r="E18" s="16"/>
      <c r="F18" s="17"/>
      <c r="G18" s="16"/>
      <c r="H18" s="16"/>
      <c r="I18" s="18" t="str">
        <f aca="false">IF(H18="","",IF(G18="Cancelled","",INDEX(Lists!$D$6:$D$11,MATCH(H18,Lists!$C$6:$C$11,0))))</f>
        <v/>
      </c>
      <c r="J18" s="19"/>
      <c r="K18" s="19"/>
      <c r="L18" s="19"/>
      <c r="M18" s="12" t="str">
        <f aca="false">IF(F18="","",INDEX(Lists!$D$15:$D$17,MATCH(F18,Lists!$A$15:$A$17,0)))</f>
        <v/>
      </c>
      <c r="N18" s="20" t="str">
        <f aca="false">IF(OR(K18="",M18=""),"",K18+M18*7)</f>
        <v/>
      </c>
      <c r="O18" s="21" t="str">
        <f aca="true">IF(A18="","",IF(OR(G18="Completed",G18="Cancelled"),"Done",IF(L18="","Needs dates",IF(L18&lt;TODAY(),"Overdue",IF(L18-TODAY()&lt;=7,"Due soon","On track")))))</f>
        <v/>
      </c>
      <c r="P18" s="16"/>
    </row>
    <row r="19" customFormat="false" ht="18" hidden="false" customHeight="true" outlineLevel="0" collapsed="false">
      <c r="A19" s="16"/>
      <c r="B19" s="16"/>
      <c r="C19" s="16"/>
      <c r="D19" s="16"/>
      <c r="E19" s="16"/>
      <c r="F19" s="17"/>
      <c r="G19" s="16"/>
      <c r="H19" s="16"/>
      <c r="I19" s="18" t="str">
        <f aca="false">IF(H19="","",IF(G19="Cancelled","",INDEX(Lists!$D$6:$D$11,MATCH(H19,Lists!$C$6:$C$11,0))))</f>
        <v/>
      </c>
      <c r="J19" s="19"/>
      <c r="K19" s="19"/>
      <c r="L19" s="19"/>
      <c r="M19" s="12" t="str">
        <f aca="false">IF(F19="","",INDEX(Lists!$D$15:$D$17,MATCH(F19,Lists!$A$15:$A$17,0)))</f>
        <v/>
      </c>
      <c r="N19" s="20" t="str">
        <f aca="false">IF(OR(K19="",M19=""),"",K19+M19*7)</f>
        <v/>
      </c>
      <c r="O19" s="21" t="str">
        <f aca="true">IF(A19="","",IF(OR(G19="Completed",G19="Cancelled"),"Done",IF(L19="","Needs dates",IF(L19&lt;TODAY(),"Overdue",IF(L19-TODAY()&lt;=7,"Due soon","On track")))))</f>
        <v/>
      </c>
      <c r="P19" s="16"/>
    </row>
    <row r="20" customFormat="false" ht="18" hidden="false" customHeight="true" outlineLevel="0" collapsed="false">
      <c r="A20" s="16"/>
      <c r="B20" s="16"/>
      <c r="C20" s="16"/>
      <c r="D20" s="16"/>
      <c r="E20" s="16"/>
      <c r="F20" s="17"/>
      <c r="G20" s="16"/>
      <c r="H20" s="16"/>
      <c r="I20" s="18" t="str">
        <f aca="false">IF(H20="","",IF(G20="Cancelled","",INDEX(Lists!$D$6:$D$11,MATCH(H20,Lists!$C$6:$C$11,0))))</f>
        <v/>
      </c>
      <c r="J20" s="19"/>
      <c r="K20" s="19"/>
      <c r="L20" s="19"/>
      <c r="M20" s="12" t="str">
        <f aca="false">IF(F20="","",INDEX(Lists!$D$15:$D$17,MATCH(F20,Lists!$A$15:$A$17,0)))</f>
        <v/>
      </c>
      <c r="N20" s="20" t="str">
        <f aca="false">IF(OR(K20="",M20=""),"",K20+M20*7)</f>
        <v/>
      </c>
      <c r="O20" s="21" t="str">
        <f aca="true">IF(A20="","",IF(OR(G20="Completed",G20="Cancelled"),"Done",IF(L20="","Needs dates",IF(L20&lt;TODAY(),"Overdue",IF(L20-TODAY()&lt;=7,"Due soon","On track")))))</f>
        <v/>
      </c>
      <c r="P20" s="16"/>
    </row>
    <row r="21" customFormat="false" ht="18" hidden="false" customHeight="true" outlineLevel="0" collapsed="false">
      <c r="A21" s="16"/>
      <c r="B21" s="16"/>
      <c r="C21" s="16"/>
      <c r="D21" s="16"/>
      <c r="E21" s="16"/>
      <c r="F21" s="17"/>
      <c r="G21" s="16"/>
      <c r="H21" s="16"/>
      <c r="I21" s="18" t="str">
        <f aca="false">IF(H21="","",IF(G21="Cancelled","",INDEX(Lists!$D$6:$D$11,MATCH(H21,Lists!$C$6:$C$11,0))))</f>
        <v/>
      </c>
      <c r="J21" s="19"/>
      <c r="K21" s="19"/>
      <c r="L21" s="19"/>
      <c r="M21" s="12" t="str">
        <f aca="false">IF(F21="","",INDEX(Lists!$D$15:$D$17,MATCH(F21,Lists!$A$15:$A$17,0)))</f>
        <v/>
      </c>
      <c r="N21" s="20" t="str">
        <f aca="false">IF(OR(K21="",M21=""),"",K21+M21*7)</f>
        <v/>
      </c>
      <c r="O21" s="21" t="str">
        <f aca="true">IF(A21="","",IF(OR(G21="Completed",G21="Cancelled"),"Done",IF(L21="","Needs dates",IF(L21&lt;TODAY(),"Overdue",IF(L21-TODAY()&lt;=7,"Due soon","On track")))))</f>
        <v/>
      </c>
      <c r="P21" s="16"/>
    </row>
    <row r="22" customFormat="false" ht="18" hidden="false" customHeight="true" outlineLevel="0" collapsed="false">
      <c r="A22" s="16"/>
      <c r="B22" s="16"/>
      <c r="C22" s="16"/>
      <c r="D22" s="16"/>
      <c r="E22" s="16"/>
      <c r="F22" s="17"/>
      <c r="G22" s="16"/>
      <c r="H22" s="16"/>
      <c r="I22" s="18" t="str">
        <f aca="false">IF(H22="","",IF(G22="Cancelled","",INDEX(Lists!$D$6:$D$11,MATCH(H22,Lists!$C$6:$C$11,0))))</f>
        <v/>
      </c>
      <c r="J22" s="19"/>
      <c r="K22" s="19"/>
      <c r="L22" s="19"/>
      <c r="M22" s="12" t="str">
        <f aca="false">IF(F22="","",INDEX(Lists!$D$15:$D$17,MATCH(F22,Lists!$A$15:$A$17,0)))</f>
        <v/>
      </c>
      <c r="N22" s="20" t="str">
        <f aca="false">IF(OR(K22="",M22=""),"",K22+M22*7)</f>
        <v/>
      </c>
      <c r="O22" s="21" t="str">
        <f aca="true">IF(A22="","",IF(OR(G22="Completed",G22="Cancelled"),"Done",IF(L22="","Needs dates",IF(L22&lt;TODAY(),"Overdue",IF(L22-TODAY()&lt;=7,"Due soon","On track")))))</f>
        <v/>
      </c>
      <c r="P22" s="16"/>
    </row>
    <row r="23" customFormat="false" ht="18" hidden="false" customHeight="true" outlineLevel="0" collapsed="false">
      <c r="A23" s="16"/>
      <c r="B23" s="16"/>
      <c r="C23" s="16"/>
      <c r="D23" s="16"/>
      <c r="E23" s="16"/>
      <c r="F23" s="17"/>
      <c r="G23" s="16"/>
      <c r="H23" s="16"/>
      <c r="I23" s="18" t="str">
        <f aca="false">IF(H23="","",IF(G23="Cancelled","",INDEX(Lists!$D$6:$D$11,MATCH(H23,Lists!$C$6:$C$11,0))))</f>
        <v/>
      </c>
      <c r="J23" s="19"/>
      <c r="K23" s="19"/>
      <c r="L23" s="19"/>
      <c r="M23" s="12" t="str">
        <f aca="false">IF(F23="","",INDEX(Lists!$D$15:$D$17,MATCH(F23,Lists!$A$15:$A$17,0)))</f>
        <v/>
      </c>
      <c r="N23" s="20" t="str">
        <f aca="false">IF(OR(K23="",M23=""),"",K23+M23*7)</f>
        <v/>
      </c>
      <c r="O23" s="21" t="str">
        <f aca="true">IF(A23="","",IF(OR(G23="Completed",G23="Cancelled"),"Done",IF(L23="","Needs dates",IF(L23&lt;TODAY(),"Overdue",IF(L23-TODAY()&lt;=7,"Due soon","On track")))))</f>
        <v/>
      </c>
      <c r="P23" s="16"/>
    </row>
    <row r="24" customFormat="false" ht="18" hidden="false" customHeight="true" outlineLevel="0" collapsed="false">
      <c r="A24" s="16"/>
      <c r="B24" s="16"/>
      <c r="C24" s="16"/>
      <c r="D24" s="16"/>
      <c r="E24" s="16"/>
      <c r="F24" s="17"/>
      <c r="G24" s="16"/>
      <c r="H24" s="16"/>
      <c r="I24" s="18" t="str">
        <f aca="false">IF(H24="","",IF(G24="Cancelled","",INDEX(Lists!$D$6:$D$11,MATCH(H24,Lists!$C$6:$C$11,0))))</f>
        <v/>
      </c>
      <c r="J24" s="19"/>
      <c r="K24" s="19"/>
      <c r="L24" s="19"/>
      <c r="M24" s="12" t="str">
        <f aca="false">IF(F24="","",INDEX(Lists!$D$15:$D$17,MATCH(F24,Lists!$A$15:$A$17,0)))</f>
        <v/>
      </c>
      <c r="N24" s="20" t="str">
        <f aca="false">IF(OR(K24="",M24=""),"",K24+M24*7)</f>
        <v/>
      </c>
      <c r="O24" s="21" t="str">
        <f aca="true">IF(A24="","",IF(OR(G24="Completed",G24="Cancelled"),"Done",IF(L24="","Needs dates",IF(L24&lt;TODAY(),"Overdue",IF(L24-TODAY()&lt;=7,"Due soon","On track")))))</f>
        <v/>
      </c>
      <c r="P24" s="16"/>
    </row>
    <row r="25" customFormat="false" ht="18" hidden="false" customHeight="true" outlineLevel="0" collapsed="false">
      <c r="A25" s="16"/>
      <c r="B25" s="16"/>
      <c r="C25" s="16"/>
      <c r="D25" s="16"/>
      <c r="E25" s="16"/>
      <c r="F25" s="17"/>
      <c r="G25" s="16"/>
      <c r="H25" s="16"/>
      <c r="I25" s="18" t="str">
        <f aca="false">IF(H25="","",IF(G25="Cancelled","",INDEX(Lists!$D$6:$D$11,MATCH(H25,Lists!$C$6:$C$11,0))))</f>
        <v/>
      </c>
      <c r="J25" s="19"/>
      <c r="K25" s="19"/>
      <c r="L25" s="19"/>
      <c r="M25" s="12" t="str">
        <f aca="false">IF(F25="","",INDEX(Lists!$D$15:$D$17,MATCH(F25,Lists!$A$15:$A$17,0)))</f>
        <v/>
      </c>
      <c r="N25" s="20" t="str">
        <f aca="false">IF(OR(K25="",M25=""),"",K25+M25*7)</f>
        <v/>
      </c>
      <c r="O25" s="21" t="str">
        <f aca="true">IF(A25="","",IF(OR(G25="Completed",G25="Cancelled"),"Done",IF(L25="","Needs dates",IF(L25&lt;TODAY(),"Overdue",IF(L25-TODAY()&lt;=7,"Due soon","On track")))))</f>
        <v/>
      </c>
      <c r="P25" s="16"/>
    </row>
    <row r="26" customFormat="false" ht="18" hidden="false" customHeight="true" outlineLevel="0" collapsed="false">
      <c r="A26" s="16"/>
      <c r="B26" s="16"/>
      <c r="C26" s="16"/>
      <c r="D26" s="16"/>
      <c r="E26" s="16"/>
      <c r="F26" s="17"/>
      <c r="G26" s="16"/>
      <c r="H26" s="16"/>
      <c r="I26" s="18" t="str">
        <f aca="false">IF(H26="","",IF(G26="Cancelled","",INDEX(Lists!$D$6:$D$11,MATCH(H26,Lists!$C$6:$C$11,0))))</f>
        <v/>
      </c>
      <c r="J26" s="19"/>
      <c r="K26" s="19"/>
      <c r="L26" s="19"/>
      <c r="M26" s="12" t="str">
        <f aca="false">IF(F26="","",INDEX(Lists!$D$15:$D$17,MATCH(F26,Lists!$A$15:$A$17,0)))</f>
        <v/>
      </c>
      <c r="N26" s="20" t="str">
        <f aca="false">IF(OR(K26="",M26=""),"",K26+M26*7)</f>
        <v/>
      </c>
      <c r="O26" s="21" t="str">
        <f aca="true">IF(A26="","",IF(OR(G26="Completed",G26="Cancelled"),"Done",IF(L26="","Needs dates",IF(L26&lt;TODAY(),"Overdue",IF(L26-TODAY()&lt;=7,"Due soon","On track")))))</f>
        <v/>
      </c>
      <c r="P26" s="16"/>
    </row>
    <row r="27" customFormat="false" ht="18" hidden="false" customHeight="true" outlineLevel="0" collapsed="false">
      <c r="A27" s="16"/>
      <c r="B27" s="16"/>
      <c r="C27" s="16"/>
      <c r="D27" s="16"/>
      <c r="E27" s="16"/>
      <c r="F27" s="17"/>
      <c r="G27" s="16"/>
      <c r="H27" s="16"/>
      <c r="I27" s="18" t="str">
        <f aca="false">IF(H27="","",IF(G27="Cancelled","",INDEX(Lists!$D$6:$D$11,MATCH(H27,Lists!$C$6:$C$11,0))))</f>
        <v/>
      </c>
      <c r="J27" s="19"/>
      <c r="K27" s="19"/>
      <c r="L27" s="19"/>
      <c r="M27" s="12" t="str">
        <f aca="false">IF(F27="","",INDEX(Lists!$D$15:$D$17,MATCH(F27,Lists!$A$15:$A$17,0)))</f>
        <v/>
      </c>
      <c r="N27" s="20" t="str">
        <f aca="false">IF(OR(K27="",M27=""),"",K27+M27*7)</f>
        <v/>
      </c>
      <c r="O27" s="21" t="str">
        <f aca="true">IF(A27="","",IF(OR(G27="Completed",G27="Cancelled"),"Done",IF(L27="","Needs dates",IF(L27&lt;TODAY(),"Overdue",IF(L27-TODAY()&lt;=7,"Due soon","On track")))))</f>
        <v/>
      </c>
      <c r="P27" s="16"/>
    </row>
    <row r="28" customFormat="false" ht="18" hidden="false" customHeight="true" outlineLevel="0" collapsed="false">
      <c r="A28" s="16"/>
      <c r="B28" s="16"/>
      <c r="C28" s="16"/>
      <c r="D28" s="16"/>
      <c r="E28" s="16"/>
      <c r="F28" s="17"/>
      <c r="G28" s="16"/>
      <c r="H28" s="16"/>
      <c r="I28" s="18" t="str">
        <f aca="false">IF(H28="","",IF(G28="Cancelled","",INDEX(Lists!$D$6:$D$11,MATCH(H28,Lists!$C$6:$C$11,0))))</f>
        <v/>
      </c>
      <c r="J28" s="19"/>
      <c r="K28" s="19"/>
      <c r="L28" s="19"/>
      <c r="M28" s="12" t="str">
        <f aca="false">IF(F28="","",INDEX(Lists!$D$15:$D$17,MATCH(F28,Lists!$A$15:$A$17,0)))</f>
        <v/>
      </c>
      <c r="N28" s="20" t="str">
        <f aca="false">IF(OR(K28="",M28=""),"",K28+M28*7)</f>
        <v/>
      </c>
      <c r="O28" s="21" t="str">
        <f aca="true">IF(A28="","",IF(OR(G28="Completed",G28="Cancelled"),"Done",IF(L28="","Needs dates",IF(L28&lt;TODAY(),"Overdue",IF(L28-TODAY()&lt;=7,"Due soon","On track")))))</f>
        <v/>
      </c>
      <c r="P28" s="16"/>
    </row>
    <row r="29" customFormat="false" ht="18" hidden="false" customHeight="true" outlineLevel="0" collapsed="false">
      <c r="A29" s="16"/>
      <c r="B29" s="16"/>
      <c r="C29" s="16"/>
      <c r="D29" s="16"/>
      <c r="E29" s="16"/>
      <c r="F29" s="17"/>
      <c r="G29" s="16"/>
      <c r="H29" s="16"/>
      <c r="I29" s="18" t="str">
        <f aca="false">IF(H29="","",IF(G29="Cancelled","",INDEX(Lists!$D$6:$D$11,MATCH(H29,Lists!$C$6:$C$11,0))))</f>
        <v/>
      </c>
      <c r="J29" s="19"/>
      <c r="K29" s="19"/>
      <c r="L29" s="19"/>
      <c r="M29" s="12" t="str">
        <f aca="false">IF(F29="","",INDEX(Lists!$D$15:$D$17,MATCH(F29,Lists!$A$15:$A$17,0)))</f>
        <v/>
      </c>
      <c r="N29" s="20" t="str">
        <f aca="false">IF(OR(K29="",M29=""),"",K29+M29*7)</f>
        <v/>
      </c>
      <c r="O29" s="21" t="str">
        <f aca="true">IF(A29="","",IF(OR(G29="Completed",G29="Cancelled"),"Done",IF(L29="","Needs dates",IF(L29&lt;TODAY(),"Overdue",IF(L29-TODAY()&lt;=7,"Due soon","On track")))))</f>
        <v/>
      </c>
      <c r="P29" s="16"/>
    </row>
    <row r="30" customFormat="false" ht="18" hidden="false" customHeight="true" outlineLevel="0" collapsed="false">
      <c r="A30" s="16"/>
      <c r="B30" s="16"/>
      <c r="C30" s="16"/>
      <c r="D30" s="16"/>
      <c r="E30" s="16"/>
      <c r="F30" s="17"/>
      <c r="G30" s="16"/>
      <c r="H30" s="16"/>
      <c r="I30" s="18" t="str">
        <f aca="false">IF(H30="","",IF(G30="Cancelled","",INDEX(Lists!$D$6:$D$11,MATCH(H30,Lists!$C$6:$C$11,0))))</f>
        <v/>
      </c>
      <c r="J30" s="19"/>
      <c r="K30" s="19"/>
      <c r="L30" s="19"/>
      <c r="M30" s="12" t="str">
        <f aca="false">IF(F30="","",INDEX(Lists!$D$15:$D$17,MATCH(F30,Lists!$A$15:$A$17,0)))</f>
        <v/>
      </c>
      <c r="N30" s="20" t="str">
        <f aca="false">IF(OR(K30="",M30=""),"",K30+M30*7)</f>
        <v/>
      </c>
      <c r="O30" s="21" t="str">
        <f aca="true">IF(A30="","",IF(OR(G30="Completed",G30="Cancelled"),"Done",IF(L30="","Needs dates",IF(L30&lt;TODAY(),"Overdue",IF(L30-TODAY()&lt;=7,"Due soon","On track")))))</f>
        <v/>
      </c>
      <c r="P30" s="16"/>
    </row>
    <row r="31" customFormat="false" ht="18" hidden="false" customHeight="true" outlineLevel="0" collapsed="false">
      <c r="A31" s="16"/>
      <c r="B31" s="16"/>
      <c r="C31" s="16"/>
      <c r="D31" s="16"/>
      <c r="E31" s="16"/>
      <c r="F31" s="17"/>
      <c r="G31" s="16"/>
      <c r="H31" s="16"/>
      <c r="I31" s="18" t="str">
        <f aca="false">IF(H31="","",IF(G31="Cancelled","",INDEX(Lists!$D$6:$D$11,MATCH(H31,Lists!$C$6:$C$11,0))))</f>
        <v/>
      </c>
      <c r="J31" s="19"/>
      <c r="K31" s="19"/>
      <c r="L31" s="19"/>
      <c r="M31" s="12" t="str">
        <f aca="false">IF(F31="","",INDEX(Lists!$D$15:$D$17,MATCH(F31,Lists!$A$15:$A$17,0)))</f>
        <v/>
      </c>
      <c r="N31" s="20" t="str">
        <f aca="false">IF(OR(K31="",M31=""),"",K31+M31*7)</f>
        <v/>
      </c>
      <c r="O31" s="21" t="str">
        <f aca="true">IF(A31="","",IF(OR(G31="Completed",G31="Cancelled"),"Done",IF(L31="","Needs dates",IF(L31&lt;TODAY(),"Overdue",IF(L31-TODAY()&lt;=7,"Due soon","On track")))))</f>
        <v/>
      </c>
      <c r="P31" s="16"/>
    </row>
    <row r="32" customFormat="false" ht="18" hidden="false" customHeight="true" outlineLevel="0" collapsed="false">
      <c r="A32" s="16"/>
      <c r="B32" s="16"/>
      <c r="C32" s="16"/>
      <c r="D32" s="16"/>
      <c r="E32" s="16"/>
      <c r="F32" s="17"/>
      <c r="G32" s="16"/>
      <c r="H32" s="16"/>
      <c r="I32" s="18" t="str">
        <f aca="false">IF(H32="","",IF(G32="Cancelled","",INDEX(Lists!$D$6:$D$11,MATCH(H32,Lists!$C$6:$C$11,0))))</f>
        <v/>
      </c>
      <c r="J32" s="19"/>
      <c r="K32" s="19"/>
      <c r="L32" s="19"/>
      <c r="M32" s="12" t="str">
        <f aca="false">IF(F32="","",INDEX(Lists!$D$15:$D$17,MATCH(F32,Lists!$A$15:$A$17,0)))</f>
        <v/>
      </c>
      <c r="N32" s="20" t="str">
        <f aca="false">IF(OR(K32="",M32=""),"",K32+M32*7)</f>
        <v/>
      </c>
      <c r="O32" s="21" t="str">
        <f aca="true">IF(A32="","",IF(OR(G32="Completed",G32="Cancelled"),"Done",IF(L32="","Needs dates",IF(L32&lt;TODAY(),"Overdue",IF(L32-TODAY()&lt;=7,"Due soon","On track")))))</f>
        <v/>
      </c>
      <c r="P32" s="16"/>
    </row>
    <row r="33" customFormat="false" ht="18" hidden="false" customHeight="true" outlineLevel="0" collapsed="false">
      <c r="A33" s="16"/>
      <c r="B33" s="16"/>
      <c r="C33" s="16"/>
      <c r="D33" s="16"/>
      <c r="E33" s="16"/>
      <c r="F33" s="17"/>
      <c r="G33" s="16"/>
      <c r="H33" s="16"/>
      <c r="I33" s="18" t="str">
        <f aca="false">IF(H33="","",IF(G33="Cancelled","",INDEX(Lists!$D$6:$D$11,MATCH(H33,Lists!$C$6:$C$11,0))))</f>
        <v/>
      </c>
      <c r="J33" s="19"/>
      <c r="K33" s="19"/>
      <c r="L33" s="19"/>
      <c r="M33" s="12" t="str">
        <f aca="false">IF(F33="","",INDEX(Lists!$D$15:$D$17,MATCH(F33,Lists!$A$15:$A$17,0)))</f>
        <v/>
      </c>
      <c r="N33" s="20" t="str">
        <f aca="false">IF(OR(K33="",M33=""),"",K33+M33*7)</f>
        <v/>
      </c>
      <c r="O33" s="21" t="str">
        <f aca="true">IF(A33="","",IF(OR(G33="Completed",G33="Cancelled"),"Done",IF(L33="","Needs dates",IF(L33&lt;TODAY(),"Overdue",IF(L33-TODAY()&lt;=7,"Due soon","On track")))))</f>
        <v/>
      </c>
      <c r="P33" s="16"/>
    </row>
    <row r="34" customFormat="false" ht="18" hidden="false" customHeight="true" outlineLevel="0" collapsed="false">
      <c r="A34" s="16"/>
      <c r="B34" s="16"/>
      <c r="C34" s="16"/>
      <c r="D34" s="16"/>
      <c r="E34" s="16"/>
      <c r="F34" s="17"/>
      <c r="G34" s="16"/>
      <c r="H34" s="16"/>
      <c r="I34" s="18" t="str">
        <f aca="false">IF(H34="","",IF(G34="Cancelled","",INDEX(Lists!$D$6:$D$11,MATCH(H34,Lists!$C$6:$C$11,0))))</f>
        <v/>
      </c>
      <c r="J34" s="19"/>
      <c r="K34" s="19"/>
      <c r="L34" s="19"/>
      <c r="M34" s="12" t="str">
        <f aca="false">IF(F34="","",INDEX(Lists!$D$15:$D$17,MATCH(F34,Lists!$A$15:$A$17,0)))</f>
        <v/>
      </c>
      <c r="N34" s="20" t="str">
        <f aca="false">IF(OR(K34="",M34=""),"",K34+M34*7)</f>
        <v/>
      </c>
      <c r="O34" s="21" t="str">
        <f aca="true">IF(A34="","",IF(OR(G34="Completed",G34="Cancelled"),"Done",IF(L34="","Needs dates",IF(L34&lt;TODAY(),"Overdue",IF(L34-TODAY()&lt;=7,"Due soon","On track")))))</f>
        <v/>
      </c>
      <c r="P34" s="16"/>
    </row>
    <row r="35" customFormat="false" ht="18" hidden="false" customHeight="true" outlineLevel="0" collapsed="false">
      <c r="A35" s="16"/>
      <c r="B35" s="16"/>
      <c r="C35" s="16"/>
      <c r="D35" s="16"/>
      <c r="E35" s="16"/>
      <c r="F35" s="17"/>
      <c r="G35" s="16"/>
      <c r="H35" s="16"/>
      <c r="I35" s="18" t="str">
        <f aca="false">IF(H35="","",IF(G35="Cancelled","",INDEX(Lists!$D$6:$D$11,MATCH(H35,Lists!$C$6:$C$11,0))))</f>
        <v/>
      </c>
      <c r="J35" s="19"/>
      <c r="K35" s="19"/>
      <c r="L35" s="19"/>
      <c r="M35" s="12" t="str">
        <f aca="false">IF(F35="","",INDEX(Lists!$D$15:$D$17,MATCH(F35,Lists!$A$15:$A$17,0)))</f>
        <v/>
      </c>
      <c r="N35" s="20" t="str">
        <f aca="false">IF(OR(K35="",M35=""),"",K35+M35*7)</f>
        <v/>
      </c>
      <c r="O35" s="21" t="str">
        <f aca="true">IF(A35="","",IF(OR(G35="Completed",G35="Cancelled"),"Done",IF(L35="","Needs dates",IF(L35&lt;TODAY(),"Overdue",IF(L35-TODAY()&lt;=7,"Due soon","On track")))))</f>
        <v/>
      </c>
      <c r="P35" s="16"/>
    </row>
  </sheetData>
  <autoFilter ref="A5:P35"/>
  <conditionalFormatting sqref="O6:O35">
    <cfRule type="cellIs" priority="2" operator="equal" aboveAverage="0" equalAverage="0" bottom="0" percent="0" rank="0" text="" dxfId="14">
      <formula>"Overdue"</formula>
    </cfRule>
    <cfRule type="cellIs" priority="3" operator="equal" aboveAverage="0" equalAverage="0" bottom="0" percent="0" rank="0" text="" dxfId="15">
      <formula>"Due soon"</formula>
    </cfRule>
    <cfRule type="cellIs" priority="4" operator="equal" aboveAverage="0" equalAverage="0" bottom="0" percent="0" rank="0" text="" dxfId="16">
      <formula>"On track"</formula>
    </cfRule>
    <cfRule type="cellIs" priority="5" operator="equal" aboveAverage="0" equalAverage="0" bottom="0" percent="0" rank="0" text="" dxfId="17">
      <formula>"Done"</formula>
    </cfRule>
    <cfRule type="cellIs" priority="6" operator="equal" aboveAverage="0" equalAverage="0" bottom="0" percent="0" rank="0" text="" dxfId="18">
      <formula>"Needs dates"</formula>
    </cfRule>
  </conditionalFormatting>
  <dataValidations count="5">
    <dataValidation allowBlank="true" errorStyle="stop" operator="between" showDropDown="false" showErrorMessage="false" showInputMessage="false" sqref="D6:D35" type="list">
      <formula1>Lists!$F$6:$F$11</formula1>
      <formula2>0</formula2>
    </dataValidation>
    <dataValidation allowBlank="true" errorStyle="stop" operator="between" showDropDown="false" showErrorMessage="false" showInputMessage="false" sqref="E6:E35" type="list">
      <formula1>Lists!$H$6:$H$11</formula1>
      <formula2>0</formula2>
    </dataValidation>
    <dataValidation allowBlank="true" errorStyle="stop" operator="between" showDropDown="false" showErrorMessage="false" showInputMessage="false" sqref="F6:F35" type="list">
      <formula1>Lists!$A$15:$A$17</formula1>
      <formula2>0</formula2>
    </dataValidation>
    <dataValidation allowBlank="true" errorStyle="stop" operator="between" showDropDown="false" showErrorMessage="false" showInputMessage="false" sqref="G6:G35" type="list">
      <formula1>Lists!$A$6:$A$11</formula1>
      <formula2>0</formula2>
    </dataValidation>
    <dataValidation allowBlank="true" errorStyle="stop" operator="between" showDropDown="false" showErrorMessage="false" showInputMessage="false" sqref="H6:H35" type="list">
      <formula1>Lists!$C$6:$C$11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1B2A"/>
    <pageSetUpPr fitToPage="tru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4"/>
    <col collapsed="false" customWidth="true" hidden="false" outlineLevel="0" max="6" min="6" style="0" width="26"/>
    <col collapsed="false" customWidth="true" hidden="false" outlineLevel="0" max="7" min="7" style="0" width="4"/>
    <col collapsed="false" customWidth="true" hidden="false" outlineLevel="0" max="8" min="8" style="0" width="58"/>
  </cols>
  <sheetData>
    <row r="1" customFormat="false" ht="27.75" hidden="false" customHeight="true" outlineLevel="0" collapsed="false">
      <c r="A1" s="1" t="s">
        <v>90</v>
      </c>
    </row>
    <row r="2" customFormat="false" ht="15" hidden="false" customHeight="false" outlineLevel="0" collapsed="false">
      <c r="A2" s="2" t="s">
        <v>91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14" t="s">
        <v>22</v>
      </c>
      <c r="C5" s="11" t="s">
        <v>24</v>
      </c>
      <c r="D5" s="11" t="s">
        <v>46</v>
      </c>
      <c r="F5" s="11" t="s">
        <v>43</v>
      </c>
      <c r="H5" s="11" t="s">
        <v>44</v>
      </c>
    </row>
    <row r="6" customFormat="false" ht="23.85" hidden="false" customHeight="false" outlineLevel="0" collapsed="false">
      <c r="A6" s="6" t="s">
        <v>25</v>
      </c>
      <c r="C6" s="6" t="s">
        <v>26</v>
      </c>
      <c r="D6" s="22" t="n">
        <v>0</v>
      </c>
      <c r="F6" s="6" t="s">
        <v>57</v>
      </c>
      <c r="H6" s="6" t="s">
        <v>75</v>
      </c>
    </row>
    <row r="7" customFormat="false" ht="15" hidden="false" customHeight="false" outlineLevel="0" collapsed="false">
      <c r="A7" s="6" t="s">
        <v>27</v>
      </c>
      <c r="C7" s="6" t="s">
        <v>28</v>
      </c>
      <c r="D7" s="22" t="n">
        <v>0.25</v>
      </c>
      <c r="F7" s="6" t="s">
        <v>80</v>
      </c>
      <c r="H7" s="6" t="s">
        <v>67</v>
      </c>
    </row>
    <row r="8" customFormat="false" ht="15" hidden="false" customHeight="false" outlineLevel="0" collapsed="false">
      <c r="A8" s="6" t="s">
        <v>29</v>
      </c>
      <c r="C8" s="6" t="s">
        <v>30</v>
      </c>
      <c r="D8" s="22" t="n">
        <v>0.5</v>
      </c>
      <c r="F8" s="6" t="s">
        <v>66</v>
      </c>
      <c r="H8" s="6" t="s">
        <v>84</v>
      </c>
    </row>
    <row r="9" customFormat="false" ht="15" hidden="false" customHeight="false" outlineLevel="0" collapsed="false">
      <c r="A9" s="6" t="s">
        <v>31</v>
      </c>
      <c r="C9" s="6" t="s">
        <v>32</v>
      </c>
      <c r="D9" s="22" t="n">
        <v>0.75</v>
      </c>
      <c r="F9" s="6" t="s">
        <v>62</v>
      </c>
      <c r="H9" s="6" t="s">
        <v>81</v>
      </c>
    </row>
    <row r="10" customFormat="false" ht="15" hidden="false" customHeight="false" outlineLevel="0" collapsed="false">
      <c r="A10" s="6" t="s">
        <v>33</v>
      </c>
      <c r="C10" s="6" t="s">
        <v>34</v>
      </c>
      <c r="D10" s="22" t="n">
        <v>1</v>
      </c>
      <c r="F10" s="6" t="s">
        <v>88</v>
      </c>
      <c r="H10" s="6" t="s">
        <v>58</v>
      </c>
    </row>
    <row r="11" customFormat="false" ht="15" hidden="false" customHeight="false" outlineLevel="0" collapsed="false">
      <c r="A11" s="6" t="s">
        <v>35</v>
      </c>
      <c r="C11" s="6" t="s">
        <v>36</v>
      </c>
      <c r="D11" s="22" t="n">
        <v>1</v>
      </c>
      <c r="F11" s="6" t="s">
        <v>92</v>
      </c>
      <c r="H11" s="6" t="s">
        <v>89</v>
      </c>
    </row>
    <row r="14" customFormat="false" ht="15" hidden="false" customHeight="false" outlineLevel="0" collapsed="false">
      <c r="A14" s="11" t="s">
        <v>93</v>
      </c>
      <c r="D14" s="11" t="s">
        <v>50</v>
      </c>
      <c r="H14" s="11" t="s">
        <v>94</v>
      </c>
    </row>
    <row r="15" customFormat="false" ht="30" hidden="false" customHeight="true" outlineLevel="0" collapsed="false">
      <c r="A15" s="5" t="s">
        <v>72</v>
      </c>
      <c r="D15" s="17" t="n">
        <v>2</v>
      </c>
      <c r="H15" s="6" t="s">
        <v>95</v>
      </c>
    </row>
    <row r="16" customFormat="false" ht="30" hidden="false" customHeight="true" outlineLevel="0" collapsed="false">
      <c r="A16" s="5" t="s">
        <v>59</v>
      </c>
      <c r="D16" s="17" t="n">
        <v>3</v>
      </c>
      <c r="H16" s="6" t="s">
        <v>96</v>
      </c>
    </row>
    <row r="17" customFormat="false" ht="30" hidden="false" customHeight="true" outlineLevel="0" collapsed="false">
      <c r="A17" s="5" t="s">
        <v>68</v>
      </c>
      <c r="D17" s="17" t="n">
        <v>5</v>
      </c>
      <c r="H17" s="6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2026-10-14T20:04:31Z</dcterms:created>
  <dc:creator>openpyxl</dc:creator>
  <dc:description/>
  <dc:language>en-US</dc:language>
  <cp:lastModifiedBy/>
  <dcterms:modified xsi:type="dcterms:W3CDTF">2026-10-14T16:04:35Z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